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soutěž\2024\"/>
    </mc:Choice>
  </mc:AlternateContent>
  <bookViews>
    <workbookView xWindow="28680" yWindow="-120" windowWidth="29040" windowHeight="17640"/>
  </bookViews>
  <sheets>
    <sheet name="Ženy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0" i="1" l="1"/>
  <c r="O55" i="1"/>
  <c r="O50" i="1"/>
  <c r="O45" i="1"/>
  <c r="O40" i="1"/>
  <c r="O35" i="1"/>
  <c r="O30" i="1"/>
  <c r="O25" i="1"/>
  <c r="O20" i="1"/>
  <c r="O15" i="1"/>
  <c r="O10" i="1"/>
  <c r="M63" i="1" l="1"/>
  <c r="I63" i="1"/>
  <c r="O59" i="1"/>
  <c r="M59" i="1"/>
  <c r="I59" i="1"/>
  <c r="M58" i="1"/>
  <c r="I58" i="1"/>
  <c r="M57" i="1"/>
  <c r="I57" i="1"/>
  <c r="M56" i="1"/>
  <c r="I56" i="1"/>
  <c r="M54" i="1"/>
  <c r="I54" i="1"/>
  <c r="M53" i="1"/>
  <c r="I53" i="1"/>
  <c r="M52" i="1"/>
  <c r="I52" i="1"/>
  <c r="M51" i="1"/>
  <c r="I51" i="1"/>
  <c r="O49" i="1"/>
  <c r="M49" i="1"/>
  <c r="I49" i="1"/>
  <c r="M48" i="1"/>
  <c r="I48" i="1"/>
  <c r="M47" i="1"/>
  <c r="I47" i="1"/>
  <c r="M46" i="1"/>
  <c r="I46" i="1"/>
  <c r="O44" i="1"/>
  <c r="M44" i="1"/>
  <c r="I44" i="1"/>
  <c r="M43" i="1"/>
  <c r="I43" i="1"/>
  <c r="M42" i="1"/>
  <c r="I42" i="1"/>
  <c r="M41" i="1"/>
  <c r="I41" i="1"/>
  <c r="O39" i="1"/>
  <c r="M39" i="1"/>
  <c r="I39" i="1"/>
  <c r="M38" i="1"/>
  <c r="I38" i="1"/>
  <c r="M37" i="1"/>
  <c r="I37" i="1"/>
  <c r="M36" i="1"/>
  <c r="I36" i="1"/>
  <c r="M34" i="1"/>
  <c r="I34" i="1"/>
  <c r="M33" i="1"/>
  <c r="I33" i="1"/>
  <c r="M32" i="1"/>
  <c r="I32" i="1"/>
  <c r="M31" i="1"/>
  <c r="I31" i="1"/>
  <c r="N42" i="1" l="1"/>
  <c r="O42" i="1" s="1"/>
  <c r="N63" i="1"/>
  <c r="O63" i="1" s="1"/>
  <c r="N57" i="1"/>
  <c r="O57" i="1" s="1"/>
  <c r="N53" i="1"/>
  <c r="O53" i="1" s="1"/>
  <c r="N32" i="1"/>
  <c r="O32" i="1" s="1"/>
  <c r="N51" i="1"/>
  <c r="O51" i="1" s="1"/>
  <c r="N36" i="1"/>
  <c r="O36" i="1" s="1"/>
  <c r="N31" i="1"/>
  <c r="O31" i="1" s="1"/>
  <c r="N47" i="1"/>
  <c r="O47" i="1" s="1"/>
  <c r="N56" i="1"/>
  <c r="O56" i="1" s="1"/>
  <c r="N33" i="1"/>
  <c r="O33" i="1" s="1"/>
  <c r="N44" i="1"/>
  <c r="N46" i="1"/>
  <c r="O46" i="1" s="1"/>
  <c r="N59" i="1"/>
  <c r="N43" i="1"/>
  <c r="O43" i="1" s="1"/>
  <c r="N39" i="1"/>
  <c r="N52" i="1"/>
  <c r="O52" i="1" s="1"/>
  <c r="N38" i="1"/>
  <c r="O38" i="1" s="1"/>
  <c r="N49" i="1"/>
  <c r="N34" i="1"/>
  <c r="O34" i="1" s="1"/>
  <c r="N37" i="1"/>
  <c r="O37" i="1" s="1"/>
  <c r="N41" i="1"/>
  <c r="O41" i="1" s="1"/>
  <c r="N48" i="1"/>
  <c r="O48" i="1" s="1"/>
  <c r="N54" i="1"/>
  <c r="O54" i="1" s="1"/>
  <c r="N58" i="1"/>
  <c r="O58" i="1" s="1"/>
  <c r="O29" i="1"/>
  <c r="M29" i="1"/>
  <c r="I29" i="1"/>
  <c r="M28" i="1"/>
  <c r="I28" i="1"/>
  <c r="M27" i="1"/>
  <c r="I27" i="1"/>
  <c r="M26" i="1"/>
  <c r="I26" i="1"/>
  <c r="O24" i="1"/>
  <c r="M24" i="1"/>
  <c r="I24" i="1"/>
  <c r="M23" i="1"/>
  <c r="I23" i="1"/>
  <c r="M22" i="1"/>
  <c r="I22" i="1"/>
  <c r="M21" i="1"/>
  <c r="I21" i="1"/>
  <c r="M19" i="1"/>
  <c r="I19" i="1"/>
  <c r="M18" i="1"/>
  <c r="I18" i="1"/>
  <c r="M17" i="1"/>
  <c r="I17" i="1"/>
  <c r="M16" i="1"/>
  <c r="I16" i="1"/>
  <c r="M14" i="1"/>
  <c r="I14" i="1"/>
  <c r="M13" i="1"/>
  <c r="I13" i="1"/>
  <c r="M12" i="1"/>
  <c r="I12" i="1"/>
  <c r="M11" i="1"/>
  <c r="I11" i="1"/>
  <c r="I9" i="1"/>
  <c r="M9" i="1"/>
  <c r="M8" i="1"/>
  <c r="I8" i="1"/>
  <c r="I6" i="1"/>
  <c r="M6" i="1"/>
  <c r="I7" i="1"/>
  <c r="M7" i="1"/>
  <c r="N14" i="1" l="1"/>
  <c r="O14" i="1" s="1"/>
  <c r="N29" i="1"/>
  <c r="N27" i="1"/>
  <c r="O27" i="1" s="1"/>
  <c r="N19" i="1"/>
  <c r="O19" i="1" s="1"/>
  <c r="N28" i="1"/>
  <c r="O28" i="1" s="1"/>
  <c r="N26" i="1"/>
  <c r="O26" i="1" s="1"/>
  <c r="N23" i="1"/>
  <c r="O23" i="1" s="1"/>
  <c r="N22" i="1"/>
  <c r="O22" i="1" s="1"/>
  <c r="N21" i="1"/>
  <c r="O21" i="1" s="1"/>
  <c r="N17" i="1"/>
  <c r="O17" i="1" s="1"/>
  <c r="N16" i="1"/>
  <c r="O16" i="1" s="1"/>
  <c r="N13" i="1"/>
  <c r="O13" i="1" s="1"/>
  <c r="N11" i="1"/>
  <c r="O11" i="1" s="1"/>
  <c r="N18" i="1"/>
  <c r="O18" i="1" s="1"/>
  <c r="N24" i="1"/>
  <c r="N12" i="1"/>
  <c r="O12" i="1" s="1"/>
  <c r="N7" i="1"/>
  <c r="O7" i="1" s="1"/>
  <c r="N6" i="1"/>
  <c r="O6" i="1" s="1"/>
  <c r="N9" i="1"/>
  <c r="O9" i="1" s="1"/>
  <c r="N8" i="1"/>
  <c r="O8" i="1" s="1"/>
  <c r="P56" i="1" l="1"/>
  <c r="P11" i="1"/>
  <c r="P41" i="1"/>
  <c r="P46" i="1"/>
  <c r="P31" i="1"/>
  <c r="P21" i="1"/>
  <c r="P16" i="1"/>
  <c r="P36" i="1"/>
  <c r="P6" i="1"/>
  <c r="P26" i="1"/>
  <c r="P51" i="1"/>
</calcChain>
</file>

<file path=xl/sharedStrings.xml><?xml version="1.0" encoding="utf-8"?>
<sst xmlns="http://schemas.openxmlformats.org/spreadsheetml/2006/main" count="103" uniqueCount="73">
  <si>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</si>
  <si>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</si>
  <si>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</si>
  <si>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</si>
  <si>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</si>
  <si>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</si>
  <si>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</si>
  <si>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</si>
  <si>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</si>
  <si>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</si>
  <si>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</si>
  <si>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</si>
  <si>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</si>
  <si>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</si>
  <si>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Trunečková Klára</t>
  </si>
  <si>
    <t>Jarošová Kamila</t>
  </si>
  <si>
    <t>Kodadová Kateřina</t>
  </si>
  <si>
    <t>BC Praha</t>
  </si>
  <si>
    <t>Laštovková Petra</t>
  </si>
  <si>
    <t>Pešková Laura</t>
  </si>
  <si>
    <t>Šebková Blanka</t>
  </si>
  <si>
    <t>Bohemians Praha B</t>
  </si>
  <si>
    <t>Baník Meziboří</t>
  </si>
  <si>
    <t>Místo konání: TJ Slavoj Plzeň</t>
  </si>
  <si>
    <t>2. Kolo II. ligy Družstev žen skupina A</t>
  </si>
  <si>
    <t>Zapisovatel: Kuděj</t>
  </si>
  <si>
    <t>Technický rozhodčí: Jílek</t>
  </si>
  <si>
    <t>Marčíková Kamila</t>
  </si>
  <si>
    <t>Mojdlová Kateřina</t>
  </si>
  <si>
    <t>Hocková Andrea</t>
  </si>
  <si>
    <t>Ungrová Karolína</t>
  </si>
  <si>
    <t>Ševců Kateřina</t>
  </si>
  <si>
    <t>Vanska Barbora</t>
  </si>
  <si>
    <t>Štěpánková Jitka</t>
  </si>
  <si>
    <t>Vekrbauerová Veronika</t>
  </si>
  <si>
    <t>Kolmanová Adéla</t>
  </si>
  <si>
    <t>Kábrtová Julie</t>
  </si>
  <si>
    <t>Kanalošová Elen</t>
  </si>
  <si>
    <t>Start Plzeň</t>
  </si>
  <si>
    <t>Ursíniová Martina</t>
  </si>
  <si>
    <t>Polášková Lenka</t>
  </si>
  <si>
    <t>Andrlová  Natálie</t>
  </si>
  <si>
    <t>Khollová Kateřina</t>
  </si>
  <si>
    <t>Zoulová Lucie</t>
  </si>
  <si>
    <t>Dědková Denisa</t>
  </si>
  <si>
    <t>WC Kolín 2020</t>
  </si>
  <si>
    <t>Jarošová Aneta</t>
  </si>
  <si>
    <t>Žampová Petra</t>
  </si>
  <si>
    <t>Hurtová Dominika</t>
  </si>
  <si>
    <t>Netrvalová Anna</t>
  </si>
  <si>
    <t>Grejtovská Tereza</t>
  </si>
  <si>
    <t>Ursíniová Martina st.</t>
  </si>
  <si>
    <t>Kopicová Pavla</t>
  </si>
  <si>
    <t>Repaňová Zuzana</t>
  </si>
  <si>
    <t>Hofmanová Barbora</t>
  </si>
  <si>
    <t>Kilianová Jana</t>
  </si>
  <si>
    <t>Slavoj Plzeň 1899</t>
  </si>
  <si>
    <t>Sokol Vyšehrad B</t>
  </si>
  <si>
    <t>Papa Joés Ústí n/L A</t>
  </si>
  <si>
    <t>Sokol Vyšehrad A</t>
  </si>
  <si>
    <t>Vzpírání Brandýs n/L</t>
  </si>
  <si>
    <t>Bohemians Praha A</t>
  </si>
  <si>
    <t>Papa Joés Ústí n/L B</t>
  </si>
  <si>
    <t>Turečková Simona</t>
  </si>
  <si>
    <t>WC Kolín 2021</t>
  </si>
  <si>
    <t>Kabelková Nikola</t>
  </si>
  <si>
    <t>Termín: 05.5.2024</t>
  </si>
  <si>
    <t>Jungmannová Andy</t>
  </si>
  <si>
    <t>Vymazalová Petra</t>
  </si>
  <si>
    <t>Koudelková Marie</t>
  </si>
  <si>
    <t>Prchalová Michaela</t>
  </si>
  <si>
    <t>Rozhodčí: Vodička, Pech, Jaroš</t>
  </si>
  <si>
    <t>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</si>
</sst>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000"/>
  </numFmts>
  <fonts count="13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  <font>
      <b/>
      <sz val="14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2" fillId="2" borderId="21" xfId="0" quotePrefix="1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2" fontId="2" fillId="0" borderId="33" xfId="0" applyNumberFormat="1" applyFont="1" applyBorder="1" applyAlignment="1">
      <alignment horizontal="righ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" fontId="2" fillId="2" borderId="34" xfId="0" applyNumberFormat="1" applyFont="1" applyFill="1" applyBorder="1" applyAlignment="1">
      <alignment horizontal="center"/>
    </xf>
    <xf numFmtId="1" fontId="4" fillId="2" borderId="34" xfId="0" applyNumberFormat="1" applyFont="1" applyFill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65" fontId="2" fillId="0" borderId="37" xfId="0" applyNumberFormat="1" applyFont="1" applyBorder="1" applyAlignment="1">
      <alignment horizontal="right"/>
    </xf>
    <xf numFmtId="1" fontId="2" fillId="3" borderId="22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1" fontId="2" fillId="3" borderId="36" xfId="0" applyNumberFormat="1" applyFont="1" applyFill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36" xfId="0" quotePrefix="1" applyNumberFormat="1" applyFont="1" applyFill="1" applyBorder="1" applyAlignment="1">
      <alignment horizontal="center"/>
    </xf>
    <xf numFmtId="1" fontId="2" fillId="3" borderId="21" xfId="0" quotePrefix="1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7" xfId="0" applyBorder="1" applyAlignment="1">
      <alignment horizontal="left"/>
    </xf>
    <xf numFmtId="0" fontId="12" fillId="0" borderId="2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0" fontId="12" fillId="0" borderId="11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1">
    <cellStyle name="Normální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P68"/>
  <sheetViews>
    <sheetView tabSelected="1" zoomScale="90" zoomScaleNormal="90" workbookViewId="0">
      <selection activeCell="O60" sqref="O60"/>
    </sheetView>
  </sheetViews>
  <sheetFormatPr defaultRowHeight="12.75" x14ac:dyDescent="0.2"/>
  <cols>
    <col min="1" max="1" width="4.5703125" customWidth="1"/>
    <col min="2" max="2" width="7.28515625" customWidth="1"/>
    <col min="3" max="3" width="19.140625" customWidth="1"/>
    <col min="5" max="5" width="18.140625" customWidth="1"/>
    <col min="6" max="8" width="7" customWidth="1"/>
    <col min="9" max="9" width="6.42578125" customWidth="1"/>
    <col min="10" max="12" width="7" customWidth="1"/>
    <col min="13" max="13" width="7.5703125" customWidth="1"/>
    <col min="14" max="14" width="8" customWidth="1"/>
    <col min="15" max="15" width="11.7109375" customWidth="1"/>
    <col min="16" max="16" width="10.7109375" style="1" customWidth="1"/>
  </cols>
  <sheetData>
    <row r="1" spans="2:16" ht="27.75" x14ac:dyDescent="0.2">
      <c r="B1" s="80" t="s">
        <v>24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6" ht="15.75" customHeight="1" x14ac:dyDescent="0.2">
      <c r="B2" s="81" t="s">
        <v>66</v>
      </c>
      <c r="C2" s="81"/>
      <c r="D2" s="83" t="s">
        <v>0</v>
      </c>
      <c r="E2" s="83"/>
      <c r="F2" s="83"/>
      <c r="G2" s="83"/>
      <c r="H2" s="83"/>
      <c r="I2" s="83"/>
      <c r="J2" s="83"/>
      <c r="K2" s="83"/>
      <c r="L2" s="83"/>
      <c r="M2" s="82" t="s">
        <v>23</v>
      </c>
      <c r="N2" s="82"/>
      <c r="O2" s="82"/>
    </row>
    <row r="3" spans="2:16" ht="9.75" customHeight="1" thickBot="1" x14ac:dyDescent="0.25"/>
    <row r="4" spans="2:16" ht="13.5" thickBot="1" x14ac:dyDescent="0.25">
      <c r="B4" s="8" t="s">
        <v>1</v>
      </c>
      <c r="C4" s="9" t="s">
        <v>2</v>
      </c>
      <c r="D4" s="29" t="s">
        <v>13</v>
      </c>
      <c r="E4" s="21" t="s">
        <v>3</v>
      </c>
      <c r="F4" s="10" t="s">
        <v>4</v>
      </c>
      <c r="G4" s="11"/>
      <c r="H4" s="11"/>
      <c r="I4" s="12"/>
      <c r="J4" s="10" t="s">
        <v>5</v>
      </c>
      <c r="K4" s="11"/>
      <c r="L4" s="11"/>
      <c r="M4" s="12"/>
      <c r="N4" s="23" t="s">
        <v>6</v>
      </c>
      <c r="O4" s="13" t="s">
        <v>7</v>
      </c>
    </row>
    <row r="5" spans="2:16" ht="13.5" thickBot="1" x14ac:dyDescent="0.25">
      <c r="B5" s="14"/>
      <c r="C5" s="15"/>
      <c r="D5" s="16" t="s">
        <v>8</v>
      </c>
      <c r="E5" s="15"/>
      <c r="F5" s="17" t="s">
        <v>9</v>
      </c>
      <c r="G5" s="18" t="s">
        <v>10</v>
      </c>
      <c r="H5" s="19" t="s">
        <v>11</v>
      </c>
      <c r="I5" s="18" t="s">
        <v>12</v>
      </c>
      <c r="J5" s="19" t="s">
        <v>9</v>
      </c>
      <c r="K5" s="18" t="s">
        <v>10</v>
      </c>
      <c r="L5" s="19" t="s">
        <v>11</v>
      </c>
      <c r="M5" s="18" t="s">
        <v>12</v>
      </c>
      <c r="N5" s="20"/>
      <c r="O5" s="15"/>
    </row>
    <row r="6" spans="2:16" x14ac:dyDescent="0.2">
      <c r="B6" s="25">
        <v>69.7</v>
      </c>
      <c r="C6" s="26" t="s">
        <v>27</v>
      </c>
      <c r="D6" s="27">
        <v>1976</v>
      </c>
      <c r="E6" s="38" t="s">
        <v>56</v>
      </c>
      <c r="F6" s="60">
        <v>32</v>
      </c>
      <c r="G6" s="61">
        <v>34</v>
      </c>
      <c r="H6" s="41">
        <v>-36</v>
      </c>
      <c r="I6" s="43">
        <f>IF(MAX(F6:H6)&lt;0,0,MAX(F6:H6))</f>
        <v>34</v>
      </c>
      <c r="J6" s="60">
        <v>40</v>
      </c>
      <c r="K6" s="61">
        <v>45</v>
      </c>
      <c r="L6" s="60">
        <v>47</v>
      </c>
      <c r="M6" s="30">
        <f>IF(MAX(J6:L6)&lt;0,0,MAX(J6:L6))</f>
        <v>47</v>
      </c>
      <c r="N6" s="31">
        <f>SUM(I6,M6)</f>
        <v>81</v>
      </c>
      <c r="O6" s="36">
        <f>IF(ISNUMBER(B6), (IF(153.757&lt; B6,N6, TRUNC(10^(0.787004341*((LOG((B6/153.757)/LOG(10))*(LOG((B6/153.757)/LOG(10)))))),4)*N6)), 0)</f>
        <v>100.3185</v>
      </c>
      <c r="P6" s="68">
        <f>RANK(O10,($O$10,$O$15,$O$20,$O$25,$O$30,$O$35,$O$40,$O$45,$O$50,$O$55,$O$60))</f>
        <v>10</v>
      </c>
    </row>
    <row r="7" spans="2:16" x14ac:dyDescent="0.2">
      <c r="B7" s="6">
        <v>81.400000000000006</v>
      </c>
      <c r="C7" s="2" t="s">
        <v>14</v>
      </c>
      <c r="D7" s="4">
        <v>1997</v>
      </c>
      <c r="E7" s="39" t="s">
        <v>56</v>
      </c>
      <c r="F7" s="44">
        <v>-60</v>
      </c>
      <c r="G7" s="45">
        <v>-60</v>
      </c>
      <c r="H7" s="44">
        <v>-60</v>
      </c>
      <c r="I7" s="46">
        <f>IF(MAX(F7:H7)&lt;0,0,MAX(F7:H7))</f>
        <v>0</v>
      </c>
      <c r="J7" s="64">
        <v>75</v>
      </c>
      <c r="K7" s="45">
        <v>-80</v>
      </c>
      <c r="L7" s="64">
        <v>-80</v>
      </c>
      <c r="M7" s="32">
        <f>IF(MAX(J7:L7)&lt;0,0,MAX(J7:L7))</f>
        <v>75</v>
      </c>
      <c r="N7" s="33">
        <f>SUM(I7,M7)</f>
        <v>75</v>
      </c>
      <c r="O7" s="36">
        <f t="shared" ref="O7:O9" si="0">IF(ISNUMBER(B7), (IF(153.757&lt; B7,N7, TRUNC(10^(0.787004341*((LOG((B7/153.757)/LOG(10))*(LOG((B7/153.757)/LOG(10)))))),4)*N7)), 0)</f>
        <v>86.115000000000009</v>
      </c>
      <c r="P7" s="69"/>
    </row>
    <row r="8" spans="2:16" x14ac:dyDescent="0.2">
      <c r="B8" s="6">
        <v>67.599999999999994</v>
      </c>
      <c r="C8" s="2" t="s">
        <v>39</v>
      </c>
      <c r="D8" s="4">
        <v>2009</v>
      </c>
      <c r="E8" s="39" t="s">
        <v>56</v>
      </c>
      <c r="F8" s="64">
        <v>40</v>
      </c>
      <c r="G8" s="65">
        <v>45</v>
      </c>
      <c r="H8" s="64">
        <v>46</v>
      </c>
      <c r="I8" s="46">
        <f>IF(MAX(F8:H8)&lt;0,0,MAX(F8:H8))</f>
        <v>46</v>
      </c>
      <c r="J8" s="64">
        <v>53</v>
      </c>
      <c r="K8" s="65">
        <v>55</v>
      </c>
      <c r="L8" s="47">
        <v>-57</v>
      </c>
      <c r="M8" s="32">
        <f>IF(MAX(J8:L8)&lt;0,0,MAX(J8:L8))</f>
        <v>55</v>
      </c>
      <c r="N8" s="33">
        <f>SUM(I8,M8)</f>
        <v>101</v>
      </c>
      <c r="O8" s="36">
        <f t="shared" si="0"/>
        <v>127.2196</v>
      </c>
      <c r="P8" s="69"/>
    </row>
    <row r="9" spans="2:16" ht="13.5" thickBot="1" x14ac:dyDescent="0.25">
      <c r="B9" s="6">
        <v>86.9</v>
      </c>
      <c r="C9" s="2" t="s">
        <v>51</v>
      </c>
      <c r="D9" s="4">
        <v>1984</v>
      </c>
      <c r="E9" s="39" t="s">
        <v>56</v>
      </c>
      <c r="F9" s="64">
        <v>40</v>
      </c>
      <c r="G9" s="45">
        <v>-45</v>
      </c>
      <c r="H9" s="64">
        <v>45</v>
      </c>
      <c r="I9" s="46">
        <f>IF(MAX(F9:H9)&lt;0,0,MAX(F9:H9))</f>
        <v>45</v>
      </c>
      <c r="J9" s="64">
        <v>50</v>
      </c>
      <c r="K9" s="65">
        <v>53</v>
      </c>
      <c r="L9" s="67">
        <v>55</v>
      </c>
      <c r="M9" s="32">
        <f>IF(MAX(J9:L9)&lt;0,0,MAX(J9:L9))</f>
        <v>55</v>
      </c>
      <c r="N9" s="33">
        <f>SUM(I9,M9)</f>
        <v>100</v>
      </c>
      <c r="O9" s="36">
        <f t="shared" si="0"/>
        <v>111.77</v>
      </c>
      <c r="P9" s="69"/>
    </row>
    <row r="10" spans="2:16" ht="13.5" thickBot="1" x14ac:dyDescent="0.25">
      <c r="B10" s="7"/>
      <c r="C10" s="3"/>
      <c r="D10" s="5"/>
      <c r="E10" s="40"/>
      <c r="F10" s="48"/>
      <c r="G10" s="49"/>
      <c r="H10" s="48"/>
      <c r="I10" s="50"/>
      <c r="J10" s="48"/>
      <c r="K10" s="49"/>
      <c r="L10" s="48"/>
      <c r="M10" s="34"/>
      <c r="N10" s="35"/>
      <c r="O10" s="37">
        <f>SUM(O6:O9)-MIN(O6:O9)</f>
        <v>339.30809999999997</v>
      </c>
      <c r="P10" s="70"/>
    </row>
    <row r="11" spans="2:16" ht="12.75" customHeight="1" x14ac:dyDescent="0.2">
      <c r="B11" s="25">
        <v>55</v>
      </c>
      <c r="C11" s="26" t="s">
        <v>63</v>
      </c>
      <c r="D11" s="27">
        <v>1995</v>
      </c>
      <c r="E11" s="38" t="s">
        <v>21</v>
      </c>
      <c r="F11" s="60">
        <v>56</v>
      </c>
      <c r="G11" s="42">
        <v>-59</v>
      </c>
      <c r="H11" s="41">
        <v>-61</v>
      </c>
      <c r="I11" s="43">
        <f>IF(MAX(F11:H11)&lt;0,0,MAX(F11:H11))</f>
        <v>56</v>
      </c>
      <c r="J11" s="60">
        <v>76</v>
      </c>
      <c r="K11" s="61">
        <v>79</v>
      </c>
      <c r="L11" s="60">
        <v>81</v>
      </c>
      <c r="M11" s="30">
        <f>IF(MAX(J11:L11)&lt;0,0,MAX(J11:L11))</f>
        <v>81</v>
      </c>
      <c r="N11" s="31">
        <f>SUM(I11,M11)</f>
        <v>137</v>
      </c>
      <c r="O11" s="28">
        <f>IF(ISNUMBER(B11), (IF(153.757&lt; B11,N11, TRUNC(10^(0.787004341*((LOG((B11/153.757)/LOG(10))*(LOG((B11/153.757)/LOG(10)))))),4)*N11)), 0)</f>
        <v>196.595</v>
      </c>
      <c r="P11" s="68">
        <f>RANK(O15,($O$10,$O$15,$O$20,$O$25,$O$30,$O$35,$O$40,$O$45,$O$50,$O$55,$O$60))</f>
        <v>1</v>
      </c>
    </row>
    <row r="12" spans="2:16" ht="12.75" customHeight="1" x14ac:dyDescent="0.2">
      <c r="B12" s="6">
        <v>54.8</v>
      </c>
      <c r="C12" s="2" t="s">
        <v>40</v>
      </c>
      <c r="D12" s="4">
        <v>1996</v>
      </c>
      <c r="E12" s="39" t="s">
        <v>21</v>
      </c>
      <c r="F12" s="64">
        <v>54</v>
      </c>
      <c r="G12" s="65">
        <v>57</v>
      </c>
      <c r="H12" s="44">
        <v>-60</v>
      </c>
      <c r="I12" s="46">
        <f>IF(MAX(F12:H12)&lt;0,0,MAX(F12:H12))</f>
        <v>57</v>
      </c>
      <c r="J12" s="64">
        <v>74</v>
      </c>
      <c r="K12" s="45">
        <v>-77</v>
      </c>
      <c r="L12" s="44">
        <v>-78</v>
      </c>
      <c r="M12" s="32">
        <f>IF(MAX(J12:L12)&lt;0,0,MAX(J12:L12))</f>
        <v>74</v>
      </c>
      <c r="N12" s="33">
        <f>SUM(I12,M12)</f>
        <v>131</v>
      </c>
      <c r="O12" s="28">
        <f t="shared" ref="O12:O14" si="1">IF(ISNUMBER(B12), (IF(153.757&lt; B12,N12, TRUNC(10^(0.787004341*((LOG((B12/153.757)/LOG(10))*(LOG((B12/153.757)/LOG(10)))))),4)*N12)), 0)</f>
        <v>188.46970000000002</v>
      </c>
      <c r="P12" s="69"/>
    </row>
    <row r="13" spans="2:16" ht="12.75" customHeight="1" x14ac:dyDescent="0.2">
      <c r="B13" s="6">
        <v>59.5</v>
      </c>
      <c r="C13" s="2" t="s">
        <v>41</v>
      </c>
      <c r="D13" s="4">
        <v>2000</v>
      </c>
      <c r="E13" s="39" t="s">
        <v>21</v>
      </c>
      <c r="F13" s="64">
        <v>62</v>
      </c>
      <c r="G13" s="65">
        <v>65</v>
      </c>
      <c r="H13" s="64">
        <v>67</v>
      </c>
      <c r="I13" s="46">
        <f>IF(MAX(F13:H13)&lt;0,0,MAX(F13:H13))</f>
        <v>67</v>
      </c>
      <c r="J13" s="64">
        <v>73</v>
      </c>
      <c r="K13" s="65">
        <v>76</v>
      </c>
      <c r="L13" s="47">
        <v>-80</v>
      </c>
      <c r="M13" s="32">
        <f>IF(MAX(J13:L13)&lt;0,0,MAX(J13:L13))</f>
        <v>76</v>
      </c>
      <c r="N13" s="33">
        <f>SUM(I13,M13)</f>
        <v>143</v>
      </c>
      <c r="O13" s="28">
        <f t="shared" si="1"/>
        <v>194.59440000000001</v>
      </c>
      <c r="P13" s="69"/>
    </row>
    <row r="14" spans="2:16" ht="13.5" customHeight="1" thickBot="1" x14ac:dyDescent="0.25">
      <c r="B14" s="6">
        <v>69.8</v>
      </c>
      <c r="C14" s="2" t="s">
        <v>52</v>
      </c>
      <c r="D14" s="4">
        <v>1987</v>
      </c>
      <c r="E14" s="39" t="s">
        <v>21</v>
      </c>
      <c r="F14" s="64">
        <v>68</v>
      </c>
      <c r="G14" s="65">
        <v>71</v>
      </c>
      <c r="H14" s="64">
        <v>74</v>
      </c>
      <c r="I14" s="46">
        <f>IF(MAX(F14:H14)&lt;0,0,MAX(F14:H14))</f>
        <v>74</v>
      </c>
      <c r="J14" s="64">
        <v>91</v>
      </c>
      <c r="K14" s="65">
        <v>94</v>
      </c>
      <c r="L14" s="67">
        <v>97</v>
      </c>
      <c r="M14" s="32">
        <f>IF(MAX(J14:L14)&lt;0,0,MAX(J14:L14))</f>
        <v>97</v>
      </c>
      <c r="N14" s="33">
        <f>SUM(I14,M14)</f>
        <v>171</v>
      </c>
      <c r="O14" s="28">
        <f t="shared" si="1"/>
        <v>211.61250000000001</v>
      </c>
      <c r="P14" s="69"/>
    </row>
    <row r="15" spans="2:16" ht="13.5" customHeight="1" thickBot="1" x14ac:dyDescent="0.25">
      <c r="B15" s="7"/>
      <c r="C15" s="3"/>
      <c r="D15" s="5"/>
      <c r="E15" s="40"/>
      <c r="F15" s="48"/>
      <c r="G15" s="49"/>
      <c r="H15" s="48"/>
      <c r="I15" s="50"/>
      <c r="J15" s="48"/>
      <c r="K15" s="49"/>
      <c r="L15" s="48"/>
      <c r="M15" s="34"/>
      <c r="N15" s="35"/>
      <c r="O15" s="37">
        <f>SUM(O11:O14)-MIN(O11:O14)</f>
        <v>602.80190000000005</v>
      </c>
      <c r="P15" s="70"/>
    </row>
    <row r="16" spans="2:16" ht="12.75" customHeight="1" x14ac:dyDescent="0.2">
      <c r="B16" s="25">
        <v>72.599999999999994</v>
      </c>
      <c r="C16" s="26" t="s">
        <v>28</v>
      </c>
      <c r="D16" s="27">
        <v>2001</v>
      </c>
      <c r="E16" s="38" t="s">
        <v>22</v>
      </c>
      <c r="F16" s="60">
        <v>63</v>
      </c>
      <c r="G16" s="61">
        <v>67</v>
      </c>
      <c r="H16" s="60">
        <v>71</v>
      </c>
      <c r="I16" s="43">
        <f>IF(MAX(F16:H16)&lt;0,0,MAX(F16:H16))</f>
        <v>71</v>
      </c>
      <c r="J16" s="60">
        <v>78</v>
      </c>
      <c r="K16" s="61">
        <v>82</v>
      </c>
      <c r="L16" s="60">
        <v>86</v>
      </c>
      <c r="M16" s="30">
        <f>IF(MAX(J16:L16)&lt;0,0,MAX(J16:L16))</f>
        <v>86</v>
      </c>
      <c r="N16" s="31">
        <f>SUM(I16,M16)</f>
        <v>157</v>
      </c>
      <c r="O16" s="28">
        <f>IF(ISNUMBER(B16), (IF(153.757&lt; B16,N16, TRUNC(10^(0.787004341*((LOG((B16/153.757)/LOG(10))*(LOG((B16/153.757)/LOG(10)))))),4)*N16)), 0)</f>
        <v>190.31539999999998</v>
      </c>
      <c r="P16" s="68">
        <f>RANK(O20,($O$10,$O$15,$O$20,$O$25,$O$30,$O$35,$O$40,$O$45,$O$50,$O$55,$O$60))</f>
        <v>2</v>
      </c>
    </row>
    <row r="17" spans="2:16" ht="12.75" customHeight="1" x14ac:dyDescent="0.2">
      <c r="B17" s="6">
        <v>56.3</v>
      </c>
      <c r="C17" s="2" t="s">
        <v>65</v>
      </c>
      <c r="D17" s="4">
        <v>1994</v>
      </c>
      <c r="E17" s="39" t="s">
        <v>22</v>
      </c>
      <c r="F17" s="64">
        <v>57</v>
      </c>
      <c r="G17" s="65">
        <v>60</v>
      </c>
      <c r="H17" s="44">
        <v>-62</v>
      </c>
      <c r="I17" s="46">
        <f>IF(MAX(F17:H17)&lt;0,0,MAX(F17:H17))</f>
        <v>60</v>
      </c>
      <c r="J17" s="64">
        <v>73</v>
      </c>
      <c r="K17" s="65">
        <v>76</v>
      </c>
      <c r="L17" s="64">
        <v>78</v>
      </c>
      <c r="M17" s="32">
        <f>IF(MAX(J17:L17)&lt;0,0,MAX(J17:L17))</f>
        <v>78</v>
      </c>
      <c r="N17" s="33">
        <f>SUM(I17,M17)</f>
        <v>138</v>
      </c>
      <c r="O17" s="28">
        <f t="shared" ref="O17:O19" si="2">IF(ISNUMBER(B17), (IF(153.757&lt; B17,N17, TRUNC(10^(0.787004341*((LOG((B17/153.757)/LOG(10))*(LOG((B17/153.757)/LOG(10)))))),4)*N17)), 0)</f>
        <v>194.84219999999999</v>
      </c>
      <c r="P17" s="69"/>
    </row>
    <row r="18" spans="2:16" ht="12.75" customHeight="1" x14ac:dyDescent="0.2">
      <c r="B18" s="6">
        <v>64</v>
      </c>
      <c r="C18" s="2" t="s">
        <v>15</v>
      </c>
      <c r="D18" s="4">
        <v>2006</v>
      </c>
      <c r="E18" s="39" t="s">
        <v>22</v>
      </c>
      <c r="F18" s="64">
        <v>53</v>
      </c>
      <c r="G18" s="65">
        <v>56</v>
      </c>
      <c r="H18" s="64">
        <v>58</v>
      </c>
      <c r="I18" s="46">
        <f>IF(MAX(F18:H18)&lt;0,0,MAX(F18:H18))</f>
        <v>58</v>
      </c>
      <c r="J18" s="64">
        <v>73</v>
      </c>
      <c r="K18" s="65">
        <v>76</v>
      </c>
      <c r="L18" s="47">
        <v>-80</v>
      </c>
      <c r="M18" s="32">
        <f>IF(MAX(J18:L18)&lt;0,0,MAX(J18:L18))</f>
        <v>76</v>
      </c>
      <c r="N18" s="33">
        <f>SUM(I18,M18)</f>
        <v>134</v>
      </c>
      <c r="O18" s="28">
        <f t="shared" si="2"/>
        <v>174.2268</v>
      </c>
      <c r="P18" s="69"/>
    </row>
    <row r="19" spans="2:16" ht="13.5" customHeight="1" thickBot="1" x14ac:dyDescent="0.25">
      <c r="B19" s="6">
        <v>64.400000000000006</v>
      </c>
      <c r="C19" s="2" t="s">
        <v>70</v>
      </c>
      <c r="D19" s="4">
        <v>1975</v>
      </c>
      <c r="E19" s="39" t="s">
        <v>22</v>
      </c>
      <c r="F19" s="64">
        <v>40</v>
      </c>
      <c r="G19" s="65">
        <v>45</v>
      </c>
      <c r="H19" s="64">
        <v>50</v>
      </c>
      <c r="I19" s="46">
        <f>IF(MAX(F19:H19)&lt;0,0,MAX(F19:H19))</f>
        <v>50</v>
      </c>
      <c r="J19" s="64">
        <v>60</v>
      </c>
      <c r="K19" s="65">
        <v>65</v>
      </c>
      <c r="L19" s="47">
        <v>-70</v>
      </c>
      <c r="M19" s="32">
        <f>IF(MAX(J19:L19)&lt;0,0,MAX(J19:L19))</f>
        <v>65</v>
      </c>
      <c r="N19" s="33">
        <f>SUM(I19,M19)</f>
        <v>115</v>
      </c>
      <c r="O19" s="28">
        <f t="shared" si="2"/>
        <v>148.971</v>
      </c>
      <c r="P19" s="69"/>
    </row>
    <row r="20" spans="2:16" ht="13.5" customHeight="1" thickBot="1" x14ac:dyDescent="0.25">
      <c r="B20" s="7"/>
      <c r="C20" s="3"/>
      <c r="D20" s="5"/>
      <c r="E20" s="40"/>
      <c r="F20" s="48"/>
      <c r="G20" s="49"/>
      <c r="H20" s="48"/>
      <c r="I20" s="50"/>
      <c r="J20" s="48"/>
      <c r="K20" s="49"/>
      <c r="L20" s="48"/>
      <c r="M20" s="34"/>
      <c r="N20" s="35"/>
      <c r="O20" s="37">
        <f>SUM(O16:O19)-MIN(O16:O19)</f>
        <v>559.38440000000003</v>
      </c>
      <c r="P20" s="70"/>
    </row>
    <row r="21" spans="2:16" ht="12.75" customHeight="1" x14ac:dyDescent="0.2">
      <c r="B21" s="25">
        <v>63.7</v>
      </c>
      <c r="C21" s="26" t="s">
        <v>29</v>
      </c>
      <c r="D21" s="27">
        <v>1992</v>
      </c>
      <c r="E21" s="38" t="s">
        <v>57</v>
      </c>
      <c r="F21" s="60">
        <v>56</v>
      </c>
      <c r="G21" s="61">
        <v>59</v>
      </c>
      <c r="H21" s="60">
        <v>62</v>
      </c>
      <c r="I21" s="43">
        <f>IF(MAX(F21:H21)&lt;0,0,MAX(F21:H21))</f>
        <v>62</v>
      </c>
      <c r="J21" s="41">
        <v>-72</v>
      </c>
      <c r="K21" s="61">
        <v>72</v>
      </c>
      <c r="L21" s="41">
        <v>-76</v>
      </c>
      <c r="M21" s="30">
        <f>IF(MAX(J21:L21)&lt;0,0,MAX(J21:L21))</f>
        <v>72</v>
      </c>
      <c r="N21" s="31">
        <f>SUM(I21,M21)</f>
        <v>134</v>
      </c>
      <c r="O21" s="28">
        <f>IF(ISNUMBER(B21), (IF(153.757&lt; B21,N21, TRUNC(10^(0.787004341*((LOG((B21/153.757)/LOG(10))*(LOG((B21/153.757)/LOG(10)))))),4)*N21)), 0)</f>
        <v>174.7226</v>
      </c>
      <c r="P21" s="68">
        <f>RANK(O25,($O$10,$O$15,$O$20,$O$25,$O$30,$O$35,$O$40,$O$45,$O$50,$O$55,$O$60))</f>
        <v>6</v>
      </c>
    </row>
    <row r="22" spans="2:16" ht="12.75" customHeight="1" x14ac:dyDescent="0.2">
      <c r="B22" s="6">
        <v>70.3</v>
      </c>
      <c r="C22" s="2" t="s">
        <v>42</v>
      </c>
      <c r="D22" s="4">
        <v>2002</v>
      </c>
      <c r="E22" s="39" t="s">
        <v>57</v>
      </c>
      <c r="F22" s="64">
        <v>58</v>
      </c>
      <c r="G22" s="65">
        <v>62</v>
      </c>
      <c r="H22" s="44">
        <v>-65</v>
      </c>
      <c r="I22" s="46">
        <f>IF(MAX(F22:H22)&lt;0,0,MAX(F22:H22))</f>
        <v>62</v>
      </c>
      <c r="J22" s="64">
        <v>77</v>
      </c>
      <c r="K22" s="45">
        <v>-82</v>
      </c>
      <c r="L22" s="64">
        <v>82</v>
      </c>
      <c r="M22" s="32">
        <f>IF(MAX(J22:L22)&lt;0,0,MAX(J22:L22))</f>
        <v>82</v>
      </c>
      <c r="N22" s="33">
        <f>SUM(I22,M22)</f>
        <v>144</v>
      </c>
      <c r="O22" s="28">
        <f t="shared" ref="O22:O24" si="3">IF(ISNUMBER(B22), (IF(153.757&lt; B22,N22, TRUNC(10^(0.787004341*((LOG((B22/153.757)/LOG(10))*(LOG((B22/153.757)/LOG(10)))))),4)*N22)), 0)</f>
        <v>177.52319999999997</v>
      </c>
      <c r="P22" s="69"/>
    </row>
    <row r="23" spans="2:16" ht="12.75" customHeight="1" x14ac:dyDescent="0.2">
      <c r="B23" s="6">
        <v>56.5</v>
      </c>
      <c r="C23" s="2" t="s">
        <v>53</v>
      </c>
      <c r="D23" s="4">
        <v>1987</v>
      </c>
      <c r="E23" s="39" t="s">
        <v>57</v>
      </c>
      <c r="F23" s="64">
        <v>37</v>
      </c>
      <c r="G23" s="65">
        <v>40</v>
      </c>
      <c r="H23" s="64">
        <v>43</v>
      </c>
      <c r="I23" s="46">
        <f>IF(MAX(F23:H23)&lt;0,0,MAX(F23:H23))</f>
        <v>43</v>
      </c>
      <c r="J23" s="64">
        <v>50</v>
      </c>
      <c r="K23" s="65">
        <v>53</v>
      </c>
      <c r="L23" s="67">
        <v>56</v>
      </c>
      <c r="M23" s="32">
        <f>IF(MAX(J23:L23)&lt;0,0,MAX(J23:L23))</f>
        <v>56</v>
      </c>
      <c r="N23" s="33">
        <f>SUM(I23,M23)</f>
        <v>99</v>
      </c>
      <c r="O23" s="28">
        <f t="shared" si="3"/>
        <v>139.44150000000002</v>
      </c>
      <c r="P23" s="69"/>
    </row>
    <row r="24" spans="2:16" ht="13.5" customHeight="1" thickBot="1" x14ac:dyDescent="0.25">
      <c r="B24" s="6"/>
      <c r="C24" s="2"/>
      <c r="D24" s="4"/>
      <c r="E24" s="39"/>
      <c r="F24" s="44"/>
      <c r="G24" s="45"/>
      <c r="H24" s="44"/>
      <c r="I24" s="46">
        <f>IF(MAX(F24:H24)&lt;0,0,MAX(F24:H24))</f>
        <v>0</v>
      </c>
      <c r="J24" s="44"/>
      <c r="K24" s="45"/>
      <c r="L24" s="47"/>
      <c r="M24" s="32">
        <f>IF(MAX(J24:L24)&lt;0,0,MAX(J24:L24))</f>
        <v>0</v>
      </c>
      <c r="N24" s="33">
        <f>SUM(I24,M24)</f>
        <v>0</v>
      </c>
      <c r="O24" s="28">
        <f t="shared" si="3"/>
        <v>0</v>
      </c>
      <c r="P24" s="69"/>
    </row>
    <row r="25" spans="2:16" ht="13.5" customHeight="1" thickBot="1" x14ac:dyDescent="0.25">
      <c r="B25" s="7"/>
      <c r="C25" s="3"/>
      <c r="D25" s="5"/>
      <c r="E25" s="40"/>
      <c r="F25" s="48"/>
      <c r="G25" s="49"/>
      <c r="H25" s="48"/>
      <c r="I25" s="50"/>
      <c r="J25" s="48"/>
      <c r="K25" s="49"/>
      <c r="L25" s="48"/>
      <c r="M25" s="34"/>
      <c r="N25" s="35"/>
      <c r="O25" s="37">
        <f>SUM(O21:O24)-MIN(O21:O24)</f>
        <v>491.68729999999999</v>
      </c>
      <c r="P25" s="70"/>
    </row>
    <row r="26" spans="2:16" ht="12.75" customHeight="1" x14ac:dyDescent="0.2">
      <c r="B26" s="25">
        <v>75.3</v>
      </c>
      <c r="C26" s="26" t="s">
        <v>30</v>
      </c>
      <c r="D26" s="27">
        <v>1998</v>
      </c>
      <c r="E26" s="38" t="s">
        <v>58</v>
      </c>
      <c r="F26" s="60">
        <v>42</v>
      </c>
      <c r="G26" s="61">
        <v>46</v>
      </c>
      <c r="H26" s="41">
        <v>-50</v>
      </c>
      <c r="I26" s="43">
        <f>IF(MAX(F26:H26)&lt;0,0,MAX(F26:H26))</f>
        <v>46</v>
      </c>
      <c r="J26" s="60">
        <v>55</v>
      </c>
      <c r="K26" s="61">
        <v>58</v>
      </c>
      <c r="L26" s="60">
        <v>61</v>
      </c>
      <c r="M26" s="30">
        <f>IF(MAX(J26:L26)&lt;0,0,MAX(J26:L26))</f>
        <v>61</v>
      </c>
      <c r="N26" s="31">
        <f>SUM(I26,M26)</f>
        <v>107</v>
      </c>
      <c r="O26" s="28">
        <f>IF(ISNUMBER(B26), (IF(153.757&lt; B26,N26, TRUNC(10^(0.787004341*((LOG((B26/153.757)/LOG(10))*(LOG((B26/153.757)/LOG(10)))))),4)*N26)), 0)</f>
        <v>127.3514</v>
      </c>
      <c r="P26" s="68">
        <f>RANK(O30,($O$10,$O$15,$O$20,$O$25,$O$30,$O$35,$O$40,$O$45,$O$50,$O$55,$O$60))</f>
        <v>11</v>
      </c>
    </row>
    <row r="27" spans="2:16" ht="12.75" customHeight="1" x14ac:dyDescent="0.2">
      <c r="B27" s="6">
        <v>69.5</v>
      </c>
      <c r="C27" s="2" t="s">
        <v>43</v>
      </c>
      <c r="D27" s="4">
        <v>1991</v>
      </c>
      <c r="E27" s="39" t="s">
        <v>58</v>
      </c>
      <c r="F27" s="64">
        <v>31</v>
      </c>
      <c r="G27" s="65">
        <v>33</v>
      </c>
      <c r="H27" s="64">
        <v>36</v>
      </c>
      <c r="I27" s="46">
        <f>IF(MAX(F27:H27)&lt;0,0,MAX(F27:H27))</f>
        <v>36</v>
      </c>
      <c r="J27" s="64">
        <v>43</v>
      </c>
      <c r="K27" s="65">
        <v>45</v>
      </c>
      <c r="L27" s="64">
        <v>47</v>
      </c>
      <c r="M27" s="32">
        <f>IF(MAX(J27:L27)&lt;0,0,MAX(J27:L27))</f>
        <v>47</v>
      </c>
      <c r="N27" s="33">
        <f>SUM(I27,M27)</f>
        <v>83</v>
      </c>
      <c r="O27" s="28">
        <f t="shared" ref="O27:O29" si="4">IF(ISNUMBER(B27), (IF(153.757&lt; B27,N27, TRUNC(10^(0.787004341*((LOG((B27/153.757)/LOG(10))*(LOG((B27/153.757)/LOG(10)))))),4)*N27)), 0)</f>
        <v>102.9532</v>
      </c>
      <c r="P27" s="69"/>
    </row>
    <row r="28" spans="2:16" ht="12.75" customHeight="1" x14ac:dyDescent="0.2">
      <c r="B28" s="6">
        <v>83.9</v>
      </c>
      <c r="C28" s="2" t="s">
        <v>68</v>
      </c>
      <c r="D28" s="4">
        <v>1983</v>
      </c>
      <c r="E28" s="39" t="s">
        <v>58</v>
      </c>
      <c r="F28" s="64">
        <v>30</v>
      </c>
      <c r="G28" s="65">
        <v>33</v>
      </c>
      <c r="H28" s="64">
        <v>36</v>
      </c>
      <c r="I28" s="46">
        <f>IF(MAX(F28:H28)&lt;0,0,MAX(F28:H28))</f>
        <v>36</v>
      </c>
      <c r="J28" s="64">
        <v>45</v>
      </c>
      <c r="K28" s="65">
        <v>48</v>
      </c>
      <c r="L28" s="67">
        <v>-50</v>
      </c>
      <c r="M28" s="32">
        <f>IF(MAX(J28:L28)&lt;0,0,MAX(J28:L28))</f>
        <v>48</v>
      </c>
      <c r="N28" s="33">
        <f>SUM(I28,M28)</f>
        <v>84</v>
      </c>
      <c r="O28" s="28">
        <f t="shared" si="4"/>
        <v>95.222399999999993</v>
      </c>
      <c r="P28" s="69"/>
    </row>
    <row r="29" spans="2:16" ht="13.5" customHeight="1" thickBot="1" x14ac:dyDescent="0.25">
      <c r="B29" s="6"/>
      <c r="C29" s="2"/>
      <c r="D29" s="4"/>
      <c r="E29" s="22"/>
      <c r="F29" s="44"/>
      <c r="G29" s="45"/>
      <c r="H29" s="44"/>
      <c r="I29" s="46">
        <f>IF(MAX(F29:H29)&lt;0,0,MAX(F29:H29))</f>
        <v>0</v>
      </c>
      <c r="J29" s="44"/>
      <c r="K29" s="45"/>
      <c r="L29" s="47"/>
      <c r="M29" s="32">
        <f>IF(MAX(J29:L29)&lt;0,0,MAX(J29:L29))</f>
        <v>0</v>
      </c>
      <c r="N29" s="33">
        <f>SUM(I29,M29)</f>
        <v>0</v>
      </c>
      <c r="O29" s="28">
        <f t="shared" si="4"/>
        <v>0</v>
      </c>
      <c r="P29" s="69"/>
    </row>
    <row r="30" spans="2:16" ht="13.5" customHeight="1" thickBot="1" x14ac:dyDescent="0.25">
      <c r="B30" s="7"/>
      <c r="C30" s="3"/>
      <c r="D30" s="5"/>
      <c r="E30" s="24"/>
      <c r="F30" s="48"/>
      <c r="G30" s="49"/>
      <c r="H30" s="48"/>
      <c r="I30" s="50"/>
      <c r="J30" s="48"/>
      <c r="K30" s="49"/>
      <c r="L30" s="48"/>
      <c r="M30" s="34"/>
      <c r="N30" s="35"/>
      <c r="O30" s="37">
        <f>SUM(O26:O29)-MIN(O26:O29)</f>
        <v>325.52699999999999</v>
      </c>
      <c r="P30" s="70"/>
    </row>
    <row r="31" spans="2:16" ht="12.75" customHeight="1" x14ac:dyDescent="0.2">
      <c r="B31" s="25">
        <v>73.7</v>
      </c>
      <c r="C31" s="26" t="s">
        <v>20</v>
      </c>
      <c r="D31" s="27">
        <v>1996</v>
      </c>
      <c r="E31" s="38" t="s">
        <v>17</v>
      </c>
      <c r="F31" s="41">
        <v>-48</v>
      </c>
      <c r="G31" s="61">
        <v>51</v>
      </c>
      <c r="H31" s="41">
        <v>-55</v>
      </c>
      <c r="I31" s="43">
        <f>IF(MAX(F31:H31)&lt;0,0,MAX(F31:H31))</f>
        <v>51</v>
      </c>
      <c r="J31" s="60">
        <v>64</v>
      </c>
      <c r="K31" s="61">
        <v>67</v>
      </c>
      <c r="L31" s="60">
        <v>70</v>
      </c>
      <c r="M31" s="30">
        <f>IF(MAX(J31:L31)&lt;0,0,MAX(J31:L31))</f>
        <v>70</v>
      </c>
      <c r="N31" s="31">
        <f>SUM(I31,M31)</f>
        <v>121</v>
      </c>
      <c r="O31" s="28">
        <f>IF(ISNUMBER(B31), (IF(153.757&lt; B31,N31, TRUNC(10^(0.787004341*((LOG((B31/153.757)/LOG(10))*(LOG((B31/153.757)/LOG(10)))))),4)*N31)), 0)</f>
        <v>145.56300000000002</v>
      </c>
      <c r="P31" s="68">
        <f>RANK(O35,($O$10,$O$15,$O$20,$O$25,$O$30,$O$35,$O$40,$O$45,$O$50,$O$55,$O$60))</f>
        <v>4</v>
      </c>
    </row>
    <row r="32" spans="2:16" ht="12.75" customHeight="1" x14ac:dyDescent="0.2">
      <c r="B32" s="6">
        <v>70.900000000000006</v>
      </c>
      <c r="C32" s="2" t="s">
        <v>44</v>
      </c>
      <c r="D32" s="4">
        <v>2000</v>
      </c>
      <c r="E32" s="39" t="s">
        <v>17</v>
      </c>
      <c r="F32" s="64">
        <v>60</v>
      </c>
      <c r="G32" s="65">
        <v>64</v>
      </c>
      <c r="H32" s="44">
        <v>-66</v>
      </c>
      <c r="I32" s="46">
        <f>IF(MAX(F32:H32)&lt;0,0,MAX(F32:H32))</f>
        <v>64</v>
      </c>
      <c r="J32" s="64">
        <v>80</v>
      </c>
      <c r="K32" s="65">
        <v>84</v>
      </c>
      <c r="L32" s="64">
        <v>86</v>
      </c>
      <c r="M32" s="32">
        <f>IF(MAX(J32:L32)&lt;0,0,MAX(J32:L32))</f>
        <v>86</v>
      </c>
      <c r="N32" s="33">
        <f>SUM(I32,M32)</f>
        <v>150</v>
      </c>
      <c r="O32" s="28">
        <f t="shared" ref="O32:O34" si="5">IF(ISNUMBER(B32), (IF(153.757&lt; B32,N32, TRUNC(10^(0.787004341*((LOG((B32/153.757)/LOG(10))*(LOG((B32/153.757)/LOG(10)))))),4)*N32)), 0)</f>
        <v>184.08</v>
      </c>
      <c r="P32" s="69"/>
    </row>
    <row r="33" spans="2:16" ht="12.75" customHeight="1" x14ac:dyDescent="0.2">
      <c r="B33" s="6">
        <v>55</v>
      </c>
      <c r="C33" s="2" t="s">
        <v>18</v>
      </c>
      <c r="D33" s="4">
        <v>1996</v>
      </c>
      <c r="E33" s="39" t="s">
        <v>17</v>
      </c>
      <c r="F33" s="64">
        <v>61</v>
      </c>
      <c r="G33" s="65">
        <v>64</v>
      </c>
      <c r="H33" s="44">
        <v>-67</v>
      </c>
      <c r="I33" s="46">
        <f>IF(MAX(F33:H33)&lt;0,0,MAX(F33:H33))</f>
        <v>64</v>
      </c>
      <c r="J33" s="44">
        <v>-78</v>
      </c>
      <c r="K33" s="65">
        <v>78</v>
      </c>
      <c r="L33" s="47">
        <v>-82</v>
      </c>
      <c r="M33" s="32">
        <f>IF(MAX(J33:L33)&lt;0,0,MAX(J33:L33))</f>
        <v>78</v>
      </c>
      <c r="N33" s="33">
        <f>SUM(I33,M33)</f>
        <v>142</v>
      </c>
      <c r="O33" s="28">
        <f t="shared" si="5"/>
        <v>203.77</v>
      </c>
      <c r="P33" s="69"/>
    </row>
    <row r="34" spans="2:16" ht="13.5" customHeight="1" thickBot="1" x14ac:dyDescent="0.25">
      <c r="B34" s="6">
        <v>73.3</v>
      </c>
      <c r="C34" s="2" t="s">
        <v>19</v>
      </c>
      <c r="D34" s="4">
        <v>2000</v>
      </c>
      <c r="E34" s="39" t="s">
        <v>17</v>
      </c>
      <c r="F34" s="64">
        <v>50</v>
      </c>
      <c r="G34" s="45">
        <v>-53</v>
      </c>
      <c r="H34" s="44">
        <v>-53</v>
      </c>
      <c r="I34" s="46">
        <f>IF(MAX(F34:H34)&lt;0,0,MAX(F34:H34))</f>
        <v>50</v>
      </c>
      <c r="J34" s="44">
        <v>-65</v>
      </c>
      <c r="K34" s="65">
        <v>65</v>
      </c>
      <c r="L34" s="67">
        <v>68</v>
      </c>
      <c r="M34" s="32">
        <f>IF(MAX(J34:L34)&lt;0,0,MAX(J34:L34))</f>
        <v>68</v>
      </c>
      <c r="N34" s="33">
        <f>SUM(I34,M34)</f>
        <v>118</v>
      </c>
      <c r="O34" s="28">
        <f t="shared" si="5"/>
        <v>142.3434</v>
      </c>
      <c r="P34" s="69"/>
    </row>
    <row r="35" spans="2:16" ht="13.5" customHeight="1" thickBot="1" x14ac:dyDescent="0.25">
      <c r="B35" s="7"/>
      <c r="C35" s="3"/>
      <c r="D35" s="5"/>
      <c r="E35" s="40"/>
      <c r="F35" s="48"/>
      <c r="G35" s="49"/>
      <c r="H35" s="48"/>
      <c r="I35" s="50"/>
      <c r="J35" s="48"/>
      <c r="K35" s="49"/>
      <c r="L35" s="48"/>
      <c r="M35" s="34"/>
      <c r="N35" s="35"/>
      <c r="O35" s="37">
        <f>SUM(O31:O34)-MIN(O31:O34)</f>
        <v>533.41300000000001</v>
      </c>
      <c r="P35" s="70"/>
    </row>
    <row r="36" spans="2:16" ht="12.75" customHeight="1" x14ac:dyDescent="0.2">
      <c r="B36" s="25">
        <v>65.8</v>
      </c>
      <c r="C36" s="26" t="s">
        <v>31</v>
      </c>
      <c r="D36" s="27">
        <v>2002</v>
      </c>
      <c r="E36" s="38" t="s">
        <v>45</v>
      </c>
      <c r="F36" s="60">
        <v>35</v>
      </c>
      <c r="G36" s="61">
        <v>38</v>
      </c>
      <c r="H36" s="60">
        <v>41</v>
      </c>
      <c r="I36" s="43">
        <f>IF(MAX(F36:H36)&lt;0,0,MAX(F36:H36))</f>
        <v>41</v>
      </c>
      <c r="J36" s="60">
        <v>40</v>
      </c>
      <c r="K36" s="61">
        <v>44</v>
      </c>
      <c r="L36" s="41">
        <v>-48</v>
      </c>
      <c r="M36" s="30">
        <f>IF(MAX(J36:L36)&lt;0,0,MAX(J36:L36))</f>
        <v>44</v>
      </c>
      <c r="N36" s="31">
        <f>SUM(I36,M36)</f>
        <v>85</v>
      </c>
      <c r="O36" s="28">
        <f>IF(ISNUMBER(B36), (IF(153.757&lt; B36,N36, TRUNC(10^(0.787004341*((LOG((B36/153.757)/LOG(10))*(LOG((B36/153.757)/LOG(10)))))),4)*N36)), 0)</f>
        <v>108.72349999999999</v>
      </c>
      <c r="P36" s="68">
        <f>RANK(O40,($O$10,$O$15,$O$20,$O$25,$O$30,$O$35,$O$40,$O$45,$O$50,$O$55,$O$60))</f>
        <v>9</v>
      </c>
    </row>
    <row r="37" spans="2:16" ht="12.75" customHeight="1" x14ac:dyDescent="0.2">
      <c r="B37" s="6">
        <v>59.6</v>
      </c>
      <c r="C37" s="2" t="s">
        <v>46</v>
      </c>
      <c r="D37" s="4">
        <v>1986</v>
      </c>
      <c r="E37" s="39" t="s">
        <v>45</v>
      </c>
      <c r="F37" s="64">
        <v>40</v>
      </c>
      <c r="G37" s="45">
        <v>-43</v>
      </c>
      <c r="H37" s="44">
        <v>-43</v>
      </c>
      <c r="I37" s="46">
        <f>IF(MAX(F37:H37)&lt;0,0,MAX(F37:H37))</f>
        <v>40</v>
      </c>
      <c r="J37" s="64">
        <v>54</v>
      </c>
      <c r="K37" s="65">
        <v>58</v>
      </c>
      <c r="L37" s="44">
        <v>-60</v>
      </c>
      <c r="M37" s="32">
        <f>IF(MAX(J37:L37)&lt;0,0,MAX(J37:L37))</f>
        <v>58</v>
      </c>
      <c r="N37" s="33">
        <f>SUM(I37,M37)</f>
        <v>98</v>
      </c>
      <c r="O37" s="28">
        <f t="shared" ref="O37:O39" si="6">IF(ISNUMBER(B37), (IF(153.757&lt; B37,N37, TRUNC(10^(0.787004341*((LOG((B37/153.757)/LOG(10))*(LOG((B37/153.757)/LOG(10)))))),4)*N37)), 0)</f>
        <v>133.2114</v>
      </c>
      <c r="P37" s="69"/>
    </row>
    <row r="38" spans="2:16" ht="12.75" customHeight="1" x14ac:dyDescent="0.2">
      <c r="B38" s="6">
        <v>72.7</v>
      </c>
      <c r="C38" s="2" t="s">
        <v>54</v>
      </c>
      <c r="D38" s="4">
        <v>1999</v>
      </c>
      <c r="E38" s="39" t="s">
        <v>64</v>
      </c>
      <c r="F38" s="64">
        <v>48</v>
      </c>
      <c r="G38" s="65">
        <v>53</v>
      </c>
      <c r="H38" s="44">
        <v>-56</v>
      </c>
      <c r="I38" s="46">
        <f>IF(MAX(F38:H38)&lt;0,0,MAX(F38:H38))</f>
        <v>53</v>
      </c>
      <c r="J38" s="64">
        <v>60</v>
      </c>
      <c r="K38" s="65">
        <v>65</v>
      </c>
      <c r="L38" s="47">
        <v>-68</v>
      </c>
      <c r="M38" s="32">
        <f>IF(MAX(J38:L38)&lt;0,0,MAX(J38:L38))</f>
        <v>65</v>
      </c>
      <c r="N38" s="33">
        <f>SUM(I38,M38)</f>
        <v>118</v>
      </c>
      <c r="O38" s="28">
        <f t="shared" si="6"/>
        <v>142.93340000000001</v>
      </c>
      <c r="P38" s="69"/>
    </row>
    <row r="39" spans="2:16" ht="13.5" customHeight="1" thickBot="1" x14ac:dyDescent="0.25">
      <c r="B39" s="6"/>
      <c r="C39" s="2"/>
      <c r="D39" s="4"/>
      <c r="E39" s="39"/>
      <c r="F39" s="44"/>
      <c r="G39" s="45"/>
      <c r="H39" s="44"/>
      <c r="I39" s="46">
        <f>IF(MAX(F39:H39)&lt;0,0,MAX(F39:H39))</f>
        <v>0</v>
      </c>
      <c r="J39" s="44"/>
      <c r="K39" s="45"/>
      <c r="L39" s="47"/>
      <c r="M39" s="32">
        <f>IF(MAX(J39:L39)&lt;0,0,MAX(J39:L39))</f>
        <v>0</v>
      </c>
      <c r="N39" s="33">
        <f>SUM(I39,M39)</f>
        <v>0</v>
      </c>
      <c r="O39" s="28">
        <f t="shared" si="6"/>
        <v>0</v>
      </c>
      <c r="P39" s="69"/>
    </row>
    <row r="40" spans="2:16" ht="13.5" customHeight="1" thickBot="1" x14ac:dyDescent="0.25">
      <c r="B40" s="7"/>
      <c r="C40" s="3"/>
      <c r="D40" s="5"/>
      <c r="E40" s="40"/>
      <c r="F40" s="48"/>
      <c r="G40" s="49"/>
      <c r="H40" s="48"/>
      <c r="I40" s="50"/>
      <c r="J40" s="48"/>
      <c r="K40" s="49"/>
      <c r="L40" s="48"/>
      <c r="M40" s="34"/>
      <c r="N40" s="35"/>
      <c r="O40" s="37">
        <f>SUM(O36:O39)-MIN(O36:O39)</f>
        <v>384.86829999999998</v>
      </c>
      <c r="P40" s="70"/>
    </row>
    <row r="41" spans="2:16" ht="12.75" customHeight="1" x14ac:dyDescent="0.2">
      <c r="B41" s="25">
        <v>66.8</v>
      </c>
      <c r="C41" s="26" t="s">
        <v>32</v>
      </c>
      <c r="D41" s="27">
        <v>2002</v>
      </c>
      <c r="E41" s="38" t="s">
        <v>59</v>
      </c>
      <c r="F41" s="60">
        <v>58</v>
      </c>
      <c r="G41" s="42">
        <v>-62</v>
      </c>
      <c r="H41" s="41">
        <v>-62</v>
      </c>
      <c r="I41" s="43">
        <f>IF(MAX(F41:H41)&lt;0,0,MAX(F41:H41))</f>
        <v>58</v>
      </c>
      <c r="J41" s="60">
        <v>77</v>
      </c>
      <c r="K41" s="42">
        <v>-80</v>
      </c>
      <c r="L41" s="60">
        <v>80</v>
      </c>
      <c r="M41" s="30">
        <f>IF(MAX(J41:L41)&lt;0,0,MAX(J41:L41))</f>
        <v>80</v>
      </c>
      <c r="N41" s="31">
        <f>SUM(I41,M41)</f>
        <v>138</v>
      </c>
      <c r="O41" s="28">
        <f>IF(ISNUMBER(B41), (IF(153.757&lt; B41,N41, TRUNC(10^(0.787004341*((LOG((B41/153.757)/LOG(10))*(LOG((B41/153.757)/LOG(10)))))),4)*N41)), 0)</f>
        <v>174.99780000000001</v>
      </c>
      <c r="P41" s="68">
        <f>RANK(O45,($O$10,$O$15,$O$20,$O$25,$O$30,$O$35,$O$40,$O$45,$O$50,$O$55,$O$60))</f>
        <v>3</v>
      </c>
    </row>
    <row r="42" spans="2:16" ht="12.75" customHeight="1" x14ac:dyDescent="0.2">
      <c r="B42" s="6">
        <v>59.6</v>
      </c>
      <c r="C42" s="2" t="s">
        <v>47</v>
      </c>
      <c r="D42" s="4">
        <v>1985</v>
      </c>
      <c r="E42" s="39" t="s">
        <v>59</v>
      </c>
      <c r="F42" s="64">
        <v>54</v>
      </c>
      <c r="G42" s="65">
        <v>58</v>
      </c>
      <c r="H42" s="44">
        <v>-60</v>
      </c>
      <c r="I42" s="46">
        <f>IF(MAX(F42:H42)&lt;0,0,MAX(F42:H42))</f>
        <v>58</v>
      </c>
      <c r="J42" s="64">
        <v>74</v>
      </c>
      <c r="K42" s="65">
        <v>78</v>
      </c>
      <c r="L42" s="44">
        <v>-80</v>
      </c>
      <c r="M42" s="32">
        <f>IF(MAX(J42:L42)&lt;0,0,MAX(J42:L42))</f>
        <v>78</v>
      </c>
      <c r="N42" s="33">
        <f>SUM(I42,M42)</f>
        <v>136</v>
      </c>
      <c r="O42" s="28">
        <f t="shared" ref="O42:O44" si="7">IF(ISNUMBER(B42), (IF(153.757&lt; B42,N42, TRUNC(10^(0.787004341*((LOG((B42/153.757)/LOG(10))*(LOG((B42/153.757)/LOG(10)))))),4)*N42)), 0)</f>
        <v>184.8648</v>
      </c>
      <c r="P42" s="69"/>
    </row>
    <row r="43" spans="2:16" ht="12.75" customHeight="1" x14ac:dyDescent="0.2">
      <c r="B43" s="6">
        <v>79.95</v>
      </c>
      <c r="C43" s="2" t="s">
        <v>55</v>
      </c>
      <c r="D43" s="4">
        <v>1990</v>
      </c>
      <c r="E43" s="39" t="s">
        <v>59</v>
      </c>
      <c r="F43" s="64">
        <v>65</v>
      </c>
      <c r="G43" s="65">
        <v>70</v>
      </c>
      <c r="H43" s="44">
        <v>-74</v>
      </c>
      <c r="I43" s="46">
        <f>IF(MAX(F43:H43)&lt;0,0,MAX(F43:H43))</f>
        <v>70</v>
      </c>
      <c r="J43" s="64">
        <v>82</v>
      </c>
      <c r="K43" s="65">
        <v>86</v>
      </c>
      <c r="L43" s="47">
        <v>-89</v>
      </c>
      <c r="M43" s="32">
        <f>IF(MAX(J43:L43)&lt;0,0,MAX(J43:L43))</f>
        <v>86</v>
      </c>
      <c r="N43" s="33">
        <f>SUM(I43,M43)</f>
        <v>156</v>
      </c>
      <c r="O43" s="28">
        <f t="shared" si="7"/>
        <v>180.55439999999999</v>
      </c>
      <c r="P43" s="69"/>
    </row>
    <row r="44" spans="2:16" ht="13.5" customHeight="1" thickBot="1" x14ac:dyDescent="0.25">
      <c r="B44" s="6"/>
      <c r="C44" s="2"/>
      <c r="D44" s="4"/>
      <c r="E44" s="39"/>
      <c r="F44" s="44"/>
      <c r="G44" s="45"/>
      <c r="H44" s="44"/>
      <c r="I44" s="46">
        <f>IF(MAX(F44:H44)&lt;0,0,MAX(F44:H44))</f>
        <v>0</v>
      </c>
      <c r="J44" s="44"/>
      <c r="K44" s="45"/>
      <c r="L44" s="47"/>
      <c r="M44" s="32">
        <f>IF(MAX(J44:L44)&lt;0,0,MAX(J44:L44))</f>
        <v>0</v>
      </c>
      <c r="N44" s="33">
        <f>SUM(I44,M44)</f>
        <v>0</v>
      </c>
      <c r="O44" s="28">
        <f t="shared" si="7"/>
        <v>0</v>
      </c>
      <c r="P44" s="69"/>
    </row>
    <row r="45" spans="2:16" ht="13.5" customHeight="1" thickBot="1" x14ac:dyDescent="0.25">
      <c r="B45" s="7"/>
      <c r="C45" s="3"/>
      <c r="D45" s="5"/>
      <c r="E45" s="40"/>
      <c r="F45" s="48"/>
      <c r="G45" s="49"/>
      <c r="H45" s="48"/>
      <c r="I45" s="50"/>
      <c r="J45" s="48"/>
      <c r="K45" s="49"/>
      <c r="L45" s="48"/>
      <c r="M45" s="34"/>
      <c r="N45" s="35"/>
      <c r="O45" s="37">
        <f>SUM(O41:O44)-MIN(O41:O44)</f>
        <v>540.41700000000003</v>
      </c>
      <c r="P45" s="70"/>
    </row>
    <row r="46" spans="2:16" ht="12.75" customHeight="1" x14ac:dyDescent="0.2">
      <c r="B46" s="25">
        <v>83.9</v>
      </c>
      <c r="C46" s="26" t="s">
        <v>33</v>
      </c>
      <c r="D46" s="27">
        <v>1981</v>
      </c>
      <c r="E46" s="38" t="s">
        <v>60</v>
      </c>
      <c r="F46" s="60">
        <v>42</v>
      </c>
      <c r="G46" s="61">
        <v>45</v>
      </c>
      <c r="H46" s="60">
        <v>48</v>
      </c>
      <c r="I46" s="43">
        <f>IF(MAX(F46:H46)&lt;0,0,MAX(F46:H46))</f>
        <v>48</v>
      </c>
      <c r="J46" s="60">
        <v>60</v>
      </c>
      <c r="K46" s="61">
        <v>64</v>
      </c>
      <c r="L46" s="41">
        <v>-67</v>
      </c>
      <c r="M46" s="30">
        <f>IF(MAX(J46:L46)&lt;0,0,MAX(J46:L46))</f>
        <v>64</v>
      </c>
      <c r="N46" s="31">
        <f>SUM(I46,M46)</f>
        <v>112</v>
      </c>
      <c r="O46" s="28">
        <f>IF(ISNUMBER(B46), (IF(153.757&lt; B46,N46, TRUNC(10^(0.787004341*((LOG((B46/153.757)/LOG(10))*(LOG((B46/153.757)/LOG(10)))))),4)*N46)), 0)</f>
        <v>126.9632</v>
      </c>
      <c r="P46" s="68">
        <f>RANK(O50,($O$10,$O$15,$O$20,$O$25,$O$30,$O$35,$O$40,$O$45,$O$50,$O$55,$O$60))</f>
        <v>7</v>
      </c>
    </row>
    <row r="47" spans="2:16" ht="12.75" customHeight="1" x14ac:dyDescent="0.2">
      <c r="B47" s="6">
        <v>70.7</v>
      </c>
      <c r="C47" s="2" t="s">
        <v>48</v>
      </c>
      <c r="D47" s="4">
        <v>1994</v>
      </c>
      <c r="E47" s="39" t="s">
        <v>60</v>
      </c>
      <c r="F47" s="64">
        <v>50</v>
      </c>
      <c r="G47" s="65">
        <v>53</v>
      </c>
      <c r="H47" s="44">
        <v>-56</v>
      </c>
      <c r="I47" s="46">
        <f>IF(MAX(F47:H47)&lt;0,0,MAX(F47:H47))</f>
        <v>53</v>
      </c>
      <c r="J47" s="64">
        <v>68</v>
      </c>
      <c r="K47" s="65">
        <v>72</v>
      </c>
      <c r="L47" s="44">
        <v>-76</v>
      </c>
      <c r="M47" s="32">
        <f>IF(MAX(J47:L47)&lt;0,0,MAX(J47:L47))</f>
        <v>72</v>
      </c>
      <c r="N47" s="33">
        <f>SUM(I47,M47)</f>
        <v>125</v>
      </c>
      <c r="O47" s="28">
        <f t="shared" ref="O47:O49" si="8">IF(ISNUMBER(B47), (IF(153.757&lt; B47,N47, TRUNC(10^(0.787004341*((LOG((B47/153.757)/LOG(10))*(LOG((B47/153.757)/LOG(10)))))),4)*N47)), 0)</f>
        <v>153.63750000000002</v>
      </c>
      <c r="P47" s="69"/>
    </row>
    <row r="48" spans="2:16" ht="12.75" customHeight="1" x14ac:dyDescent="0.2">
      <c r="B48" s="6">
        <v>67.8</v>
      </c>
      <c r="C48" s="2" t="s">
        <v>67</v>
      </c>
      <c r="D48" s="4">
        <v>1990</v>
      </c>
      <c r="E48" s="39" t="s">
        <v>60</v>
      </c>
      <c r="F48" s="64">
        <v>45</v>
      </c>
      <c r="G48" s="45">
        <v>-47</v>
      </c>
      <c r="H48" s="64">
        <v>48</v>
      </c>
      <c r="I48" s="46">
        <f>IF(MAX(F48:H48)&lt;0,0,MAX(F48:H48))</f>
        <v>48</v>
      </c>
      <c r="J48" s="64">
        <v>57</v>
      </c>
      <c r="K48" s="65">
        <v>-60</v>
      </c>
      <c r="L48" s="67">
        <v>60</v>
      </c>
      <c r="M48" s="32">
        <f>IF(MAX(J48:L48)&lt;0,0,MAX(J48:L48))</f>
        <v>60</v>
      </c>
      <c r="N48" s="33">
        <f>SUM(I48,M48)</f>
        <v>108</v>
      </c>
      <c r="O48" s="28">
        <f t="shared" si="8"/>
        <v>135.81</v>
      </c>
      <c r="P48" s="69"/>
    </row>
    <row r="49" spans="1:16" ht="13.5" customHeight="1" thickBot="1" x14ac:dyDescent="0.25">
      <c r="B49" s="6"/>
      <c r="C49" s="2"/>
      <c r="D49" s="4"/>
      <c r="E49" s="22"/>
      <c r="F49" s="44"/>
      <c r="G49" s="45"/>
      <c r="H49" s="44"/>
      <c r="I49" s="46">
        <f>IF(MAX(F49:H49)&lt;0,0,MAX(F49:H49))</f>
        <v>0</v>
      </c>
      <c r="J49" s="44"/>
      <c r="K49" s="45"/>
      <c r="L49" s="47"/>
      <c r="M49" s="32">
        <f>IF(MAX(J49:L49)&lt;0,0,MAX(J49:L49))</f>
        <v>0</v>
      </c>
      <c r="N49" s="33">
        <f>SUM(I49,M49)</f>
        <v>0</v>
      </c>
      <c r="O49" s="28">
        <f t="shared" si="8"/>
        <v>0</v>
      </c>
      <c r="P49" s="69"/>
    </row>
    <row r="50" spans="1:16" ht="13.5" customHeight="1" thickBot="1" x14ac:dyDescent="0.25">
      <c r="B50" s="7"/>
      <c r="C50" s="3"/>
      <c r="D50" s="5"/>
      <c r="E50" s="24"/>
      <c r="F50" s="48"/>
      <c r="G50" s="49"/>
      <c r="H50" s="48"/>
      <c r="I50" s="50"/>
      <c r="J50" s="48"/>
      <c r="K50" s="49"/>
      <c r="L50" s="48"/>
      <c r="M50" s="34"/>
      <c r="N50" s="35"/>
      <c r="O50" s="37">
        <f>SUM(O46:O49)-MIN(O46:O49)</f>
        <v>416.41070000000002</v>
      </c>
      <c r="P50" s="70"/>
    </row>
    <row r="51" spans="1:16" ht="12.75" customHeight="1" x14ac:dyDescent="0.2">
      <c r="B51" s="25">
        <v>77.400000000000006</v>
      </c>
      <c r="C51" s="26" t="s">
        <v>34</v>
      </c>
      <c r="D51" s="27">
        <v>2000</v>
      </c>
      <c r="E51" s="38" t="s">
        <v>61</v>
      </c>
      <c r="F51" s="60">
        <v>48</v>
      </c>
      <c r="G51" s="61">
        <v>50</v>
      </c>
      <c r="H51" s="41">
        <v>-53</v>
      </c>
      <c r="I51" s="43">
        <f>IF(MAX(F51:H51)&lt;0,0,MAX(F51:H51))</f>
        <v>50</v>
      </c>
      <c r="J51" s="60">
        <v>62</v>
      </c>
      <c r="K51" s="61">
        <v>64</v>
      </c>
      <c r="L51" s="41">
        <v>-66</v>
      </c>
      <c r="M51" s="30">
        <f>IF(MAX(J51:L51)&lt;0,0,MAX(J51:L51))</f>
        <v>64</v>
      </c>
      <c r="N51" s="31">
        <f>SUM(I51,M51)</f>
        <v>114</v>
      </c>
      <c r="O51" s="28">
        <f>IF(ISNUMBER(B51), (IF(153.757&lt; B51,N51, TRUNC(10^(0.787004341*((LOG((B51/153.757)/LOG(10))*(LOG((B51/153.757)/LOG(10)))))),4)*N51)), 0)</f>
        <v>133.91580000000002</v>
      </c>
      <c r="P51" s="68">
        <f>RANK(O55,($O$10,$O$15,$O$20,$O$25,$O$30,$O$35,$O$40,$O$45,$O$50,$O$55,$O$60))</f>
        <v>5</v>
      </c>
    </row>
    <row r="52" spans="1:16" ht="12.75" customHeight="1" x14ac:dyDescent="0.2">
      <c r="B52" s="6">
        <v>63.2</v>
      </c>
      <c r="C52" s="2" t="s">
        <v>35</v>
      </c>
      <c r="D52" s="4">
        <v>1992</v>
      </c>
      <c r="E52" s="39" t="s">
        <v>61</v>
      </c>
      <c r="F52" s="64">
        <v>60</v>
      </c>
      <c r="G52" s="65">
        <v>63</v>
      </c>
      <c r="H52" s="64">
        <v>66</v>
      </c>
      <c r="I52" s="46">
        <f>IF(MAX(F52:H52)&lt;0,0,MAX(F52:H52))</f>
        <v>66</v>
      </c>
      <c r="J52" s="64">
        <v>74</v>
      </c>
      <c r="K52" s="65">
        <v>78</v>
      </c>
      <c r="L52" s="64">
        <v>81</v>
      </c>
      <c r="M52" s="32">
        <f>IF(MAX(J52:L52)&lt;0,0,MAX(J52:L52))</f>
        <v>81</v>
      </c>
      <c r="N52" s="33">
        <f>SUM(I52,M52)</f>
        <v>147</v>
      </c>
      <c r="O52" s="28">
        <f t="shared" ref="O52:O54" si="9">IF(ISNUMBER(B52), (IF(153.757&lt; B52,N52, TRUNC(10^(0.787004341*((LOG((B52/153.757)/LOG(10))*(LOG((B52/153.757)/LOG(10)))))),4)*N52)), 0)</f>
        <v>192.5847</v>
      </c>
      <c r="P52" s="69"/>
    </row>
    <row r="53" spans="1:16" ht="12.75" customHeight="1" x14ac:dyDescent="0.2">
      <c r="B53" s="6">
        <v>60.1</v>
      </c>
      <c r="C53" s="2" t="s">
        <v>49</v>
      </c>
      <c r="D53" s="4">
        <v>2005</v>
      </c>
      <c r="E53" s="39" t="s">
        <v>61</v>
      </c>
      <c r="F53" s="44">
        <v>-55</v>
      </c>
      <c r="G53" s="65">
        <v>55</v>
      </c>
      <c r="H53" s="64">
        <v>57</v>
      </c>
      <c r="I53" s="46">
        <f>IF(MAX(F53:H53)&lt;0,0,MAX(F53:H53))</f>
        <v>57</v>
      </c>
      <c r="J53" s="64">
        <v>70</v>
      </c>
      <c r="K53" s="65">
        <v>73</v>
      </c>
      <c r="L53" s="47">
        <v>-75</v>
      </c>
      <c r="M53" s="32">
        <f>IF(MAX(J53:L53)&lt;0,0,MAX(J53:L53))</f>
        <v>73</v>
      </c>
      <c r="N53" s="33">
        <f>SUM(I53,M53)</f>
        <v>130</v>
      </c>
      <c r="O53" s="28">
        <f t="shared" si="9"/>
        <v>175.76000000000002</v>
      </c>
      <c r="P53" s="69"/>
    </row>
    <row r="54" spans="1:16" ht="13.5" customHeight="1" thickBot="1" x14ac:dyDescent="0.25">
      <c r="B54" s="6">
        <v>77.7</v>
      </c>
      <c r="C54" s="2" t="s">
        <v>16</v>
      </c>
      <c r="D54" s="4">
        <v>2003</v>
      </c>
      <c r="E54" s="39" t="s">
        <v>61</v>
      </c>
      <c r="F54" s="44">
        <v>-50</v>
      </c>
      <c r="G54" s="45">
        <v>-50</v>
      </c>
      <c r="H54" s="64">
        <v>50</v>
      </c>
      <c r="I54" s="46">
        <f>IF(MAX(F54:H54)&lt;0,0,MAX(F54:H54))</f>
        <v>50</v>
      </c>
      <c r="J54" s="64">
        <v>68</v>
      </c>
      <c r="K54" s="45">
        <v>-70</v>
      </c>
      <c r="L54" s="67">
        <v>70</v>
      </c>
      <c r="M54" s="32">
        <f>IF(MAX(J54:L54)&lt;0,0,MAX(J54:L54))</f>
        <v>70</v>
      </c>
      <c r="N54" s="33">
        <f>SUM(I54,M54)</f>
        <v>120</v>
      </c>
      <c r="O54" s="28">
        <f t="shared" si="9"/>
        <v>140.70000000000002</v>
      </c>
      <c r="P54" s="69"/>
    </row>
    <row r="55" spans="1:16" ht="13.5" customHeight="1" thickBot="1" x14ac:dyDescent="0.25">
      <c r="B55" s="7"/>
      <c r="C55" s="3"/>
      <c r="D55" s="5"/>
      <c r="E55" s="40"/>
      <c r="F55" s="48"/>
      <c r="G55" s="49"/>
      <c r="H55" s="48"/>
      <c r="I55" s="50"/>
      <c r="J55" s="48"/>
      <c r="K55" s="49"/>
      <c r="L55" s="48"/>
      <c r="M55" s="34"/>
      <c r="N55" s="35"/>
      <c r="O55" s="37">
        <f>SUM(O51:O54)-MIN(O51:O54)</f>
        <v>509.04470000000003</v>
      </c>
      <c r="P55" s="70"/>
    </row>
    <row r="56" spans="1:16" ht="12.75" customHeight="1" x14ac:dyDescent="0.2">
      <c r="B56" s="25">
        <v>69.599999999999994</v>
      </c>
      <c r="C56" s="26" t="s">
        <v>36</v>
      </c>
      <c r="D56" s="27">
        <v>1995</v>
      </c>
      <c r="E56" s="38" t="s">
        <v>62</v>
      </c>
      <c r="F56" s="60">
        <v>42</v>
      </c>
      <c r="G56" s="61">
        <v>46</v>
      </c>
      <c r="H56" s="41">
        <v>-50</v>
      </c>
      <c r="I56" s="43">
        <f>IF(MAX(F56:H56)&lt;0,0,MAX(F56:H56))</f>
        <v>46</v>
      </c>
      <c r="J56" s="60">
        <v>66</v>
      </c>
      <c r="K56" s="42">
        <v>-69</v>
      </c>
      <c r="L56" s="41">
        <v>-70</v>
      </c>
      <c r="M56" s="30">
        <f>IF(MAX(J56:L56)&lt;0,0,MAX(J56:L56))</f>
        <v>66</v>
      </c>
      <c r="N56" s="31">
        <f>SUM(I56,M56)</f>
        <v>112</v>
      </c>
      <c r="O56" s="28">
        <f>IF(ISNUMBER(B56), (IF(153.757&lt; B56,N56, TRUNC(10^(0.787004341*((LOG((B56/153.757)/LOG(10))*(LOG((B56/153.757)/LOG(10)))))),4)*N56)), 0)</f>
        <v>138.82400000000001</v>
      </c>
      <c r="P56" s="68">
        <f>RANK(O60,($O$10,$O$15,$O$20,$O$25,$O$30,$O$35,$O$40,$O$45,$O$50,$O$55,$O$60))</f>
        <v>8</v>
      </c>
    </row>
    <row r="57" spans="1:16" ht="12.75" customHeight="1" x14ac:dyDescent="0.2">
      <c r="B57" s="6">
        <v>71.900000000000006</v>
      </c>
      <c r="C57" s="2" t="s">
        <v>50</v>
      </c>
      <c r="D57" s="4">
        <v>2000</v>
      </c>
      <c r="E57" s="39" t="s">
        <v>62</v>
      </c>
      <c r="F57" s="64">
        <v>35</v>
      </c>
      <c r="G57" s="65">
        <v>-38</v>
      </c>
      <c r="H57" s="44">
        <v>-40</v>
      </c>
      <c r="I57" s="46">
        <f>IF(MAX(F57:H57)&lt;0,0,MAX(F57:H57))</f>
        <v>35</v>
      </c>
      <c r="J57" s="64">
        <v>55</v>
      </c>
      <c r="K57" s="65">
        <v>58</v>
      </c>
      <c r="L57" s="64">
        <v>60</v>
      </c>
      <c r="M57" s="32">
        <f>IF(MAX(J57:L57)&lt;0,0,MAX(J57:L57))</f>
        <v>60</v>
      </c>
      <c r="N57" s="33">
        <f>SUM(I57,M57)</f>
        <v>95</v>
      </c>
      <c r="O57" s="28">
        <f t="shared" ref="O57:O59" si="10">IF(ISNUMBER(B57), (IF(153.757&lt; B57,N57, TRUNC(10^(0.787004341*((LOG((B57/153.757)/LOG(10))*(LOG((B57/153.757)/LOG(10)))))),4)*N57)), 0)</f>
        <v>115.73849999999999</v>
      </c>
      <c r="P57" s="69"/>
    </row>
    <row r="58" spans="1:16" ht="12.75" customHeight="1" x14ac:dyDescent="0.2">
      <c r="B58" s="6">
        <v>58.3</v>
      </c>
      <c r="C58" s="2" t="s">
        <v>69</v>
      </c>
      <c r="D58" s="4">
        <v>1999</v>
      </c>
      <c r="E58" s="39" t="s">
        <v>62</v>
      </c>
      <c r="F58" s="64">
        <v>43</v>
      </c>
      <c r="G58" s="45">
        <v>-46</v>
      </c>
      <c r="H58" s="64">
        <v>46</v>
      </c>
      <c r="I58" s="46">
        <f>IF(MAX(F58:H58)&lt;0,0,MAX(F58:H58))</f>
        <v>46</v>
      </c>
      <c r="J58" s="64">
        <v>55</v>
      </c>
      <c r="K58" s="65">
        <v>59</v>
      </c>
      <c r="L58" s="67">
        <v>63</v>
      </c>
      <c r="M58" s="32">
        <f>IF(MAX(J58:L58)&lt;0,0,MAX(J58:L58))</f>
        <v>63</v>
      </c>
      <c r="N58" s="33">
        <f>SUM(I58,M58)</f>
        <v>109</v>
      </c>
      <c r="O58" s="28">
        <f t="shared" si="10"/>
        <v>150.3219</v>
      </c>
      <c r="P58" s="69"/>
    </row>
    <row r="59" spans="1:16" ht="13.5" customHeight="1" thickBot="1" x14ac:dyDescent="0.25">
      <c r="B59" s="6"/>
      <c r="C59" s="2"/>
      <c r="D59" s="4"/>
      <c r="E59" s="39"/>
      <c r="F59" s="44"/>
      <c r="G59" s="45"/>
      <c r="H59" s="44"/>
      <c r="I59" s="46">
        <f>IF(MAX(F59:H59)&lt;0,0,MAX(F59:H59))</f>
        <v>0</v>
      </c>
      <c r="J59" s="44"/>
      <c r="K59" s="45"/>
      <c r="L59" s="47"/>
      <c r="M59" s="32">
        <f>IF(MAX(J59:L59)&lt;0,0,MAX(J59:L59))</f>
        <v>0</v>
      </c>
      <c r="N59" s="33">
        <f>SUM(I59,M59)</f>
        <v>0</v>
      </c>
      <c r="O59" s="28">
        <f t="shared" si="10"/>
        <v>0</v>
      </c>
      <c r="P59" s="69"/>
    </row>
    <row r="60" spans="1:16" ht="13.5" customHeight="1" thickBot="1" x14ac:dyDescent="0.25">
      <c r="B60" s="7"/>
      <c r="C60" s="3"/>
      <c r="D60" s="5"/>
      <c r="E60" s="40"/>
      <c r="F60" s="48"/>
      <c r="G60" s="49"/>
      <c r="H60" s="48"/>
      <c r="I60" s="50"/>
      <c r="J60" s="48"/>
      <c r="K60" s="49"/>
      <c r="L60" s="48"/>
      <c r="M60" s="34"/>
      <c r="N60" s="35"/>
      <c r="O60" s="37">
        <f>SUM(O56:O59)-MIN(O56:O59)</f>
        <v>404.88440000000003</v>
      </c>
      <c r="P60" s="70"/>
    </row>
    <row r="62" spans="1:16" ht="13.5" thickBot="1" x14ac:dyDescent="0.25"/>
    <row r="63" spans="1:16" ht="13.5" thickBot="1" x14ac:dyDescent="0.25">
      <c r="A63" t="s">
        <v>72</v>
      </c>
      <c r="B63" s="51">
        <v>65.3</v>
      </c>
      <c r="C63" s="52" t="s">
        <v>37</v>
      </c>
      <c r="D63" s="53">
        <v>2007</v>
      </c>
      <c r="E63" s="54" t="s">
        <v>38</v>
      </c>
      <c r="F63" s="62">
        <v>38</v>
      </c>
      <c r="G63" s="63">
        <v>41</v>
      </c>
      <c r="H63" s="62">
        <v>44</v>
      </c>
      <c r="I63" s="56">
        <f>IF(MAX(F63:H63)&lt;0,0,MAX(F63:H63))</f>
        <v>44</v>
      </c>
      <c r="J63" s="62">
        <v>48</v>
      </c>
      <c r="K63" s="55">
        <v>-52</v>
      </c>
      <c r="L63" s="66">
        <v>52</v>
      </c>
      <c r="M63" s="57">
        <f>IF(MAX(J63:L63)&lt;0,0,MAX(J63:L63))</f>
        <v>52</v>
      </c>
      <c r="N63" s="58">
        <f>SUM(I63,M63)</f>
        <v>96</v>
      </c>
      <c r="O63" s="59">
        <f t="shared" ref="O63" si="11">IF(ISNUMBER(B63), (IF(153.757&lt; B63,N63, TRUNC(10^(0.787004341*((LOG((B63/153.757)/LOG(10))*(LOG((B63/153.757)/LOG(10)))))),4)*N63)), 0)</f>
        <v>123.3408</v>
      </c>
    </row>
    <row r="65" spans="2:15" ht="13.5" thickBot="1" x14ac:dyDescent="0.25"/>
    <row r="66" spans="2:15" x14ac:dyDescent="0.2">
      <c r="B66" s="71" t="s">
        <v>71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3"/>
    </row>
    <row r="67" spans="2:15" x14ac:dyDescent="0.2">
      <c r="B67" s="74" t="s">
        <v>26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6"/>
    </row>
    <row r="68" spans="2:15" ht="13.5" thickBot="1" x14ac:dyDescent="0.25">
      <c r="B68" s="77" t="s">
        <v>25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9"/>
    </row>
  </sheetData>
  <mergeCells count="18">
    <mergeCell ref="P6:P10"/>
    <mergeCell ref="P11:P15"/>
    <mergeCell ref="P16:P20"/>
    <mergeCell ref="P21:P25"/>
    <mergeCell ref="P26:P30"/>
    <mergeCell ref="B66:O66"/>
    <mergeCell ref="B67:O67"/>
    <mergeCell ref="B68:O68"/>
    <mergeCell ref="B1:O1"/>
    <mergeCell ref="B2:C2"/>
    <mergeCell ref="M2:O2"/>
    <mergeCell ref="D2:L2"/>
    <mergeCell ref="P56:P60"/>
    <mergeCell ref="P31:P35"/>
    <mergeCell ref="P36:P40"/>
    <mergeCell ref="P41:P45"/>
    <mergeCell ref="P46:P50"/>
    <mergeCell ref="P51:P55"/>
  </mergeCells>
  <phoneticPr fontId="8" type="noConversion"/>
  <conditionalFormatting sqref="J6:L30 F6:H30">
    <cfRule type="cellIs" dxfId="3" priority="5" stopIfTrue="1" operator="lessThan">
      <formula>0</formula>
    </cfRule>
  </conditionalFormatting>
  <conditionalFormatting sqref="J31:L50 F31:H50">
    <cfRule type="cellIs" dxfId="2" priority="4" stopIfTrue="1" operator="lessThan">
      <formula>0</formula>
    </cfRule>
  </conditionalFormatting>
  <conditionalFormatting sqref="J51:L60 F51:H60">
    <cfRule type="cellIs" dxfId="1" priority="3" stopIfTrue="1" operator="lessThan">
      <formula>0</formula>
    </cfRule>
  </conditionalFormatting>
  <conditionalFormatting sqref="J63:L63 F63:H63">
    <cfRule type="cellIs" dxfId="0" priority="2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2023-02-26T14:28:06Z</dcterms:created>
  <dcterms:modified xsi:type="dcterms:W3CDTF">2024-05-05T20:02:53Z</dcterms:modified>
</cp:coreProperties>
</file>